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4115" windowHeight="7230"/>
  </bookViews>
  <sheets>
    <sheet name="Ex1" sheetId="1" r:id="rId1"/>
    <sheet name="Ex2" sheetId="2" r:id="rId2"/>
    <sheet name="Ex3 Ex4" sheetId="3" r:id="rId3"/>
  </sheets>
  <calcPr calcId="145621"/>
</workbook>
</file>

<file path=xl/calcChain.xml><?xml version="1.0" encoding="utf-8"?>
<calcChain xmlns="http://schemas.openxmlformats.org/spreadsheetml/2006/main">
  <c r="D25" i="3" l="1"/>
  <c r="G24" i="3"/>
  <c r="D21" i="3"/>
  <c r="C21" i="3"/>
  <c r="C20" i="3"/>
  <c r="D18" i="3"/>
  <c r="D20" i="3" s="1"/>
  <c r="H18" i="3"/>
  <c r="H14" i="3"/>
  <c r="E14" i="3"/>
  <c r="F10" i="3"/>
  <c r="F11" i="3"/>
  <c r="H10" i="3"/>
  <c r="E10" i="3"/>
  <c r="B8" i="3"/>
  <c r="B7" i="3"/>
  <c r="C6" i="3"/>
  <c r="B6" i="3"/>
  <c r="H5" i="3"/>
  <c r="F5" i="3"/>
  <c r="D4" i="3"/>
  <c r="C2" i="3"/>
  <c r="C3" i="3"/>
  <c r="C1" i="3"/>
  <c r="H24" i="2"/>
  <c r="F24" i="2"/>
  <c r="C2" i="2"/>
  <c r="D7" i="2" s="1"/>
  <c r="D9" i="2" s="1"/>
  <c r="C3" i="2"/>
  <c r="C1" i="2"/>
  <c r="F22" i="2" l="1"/>
  <c r="D28" i="2" s="1"/>
  <c r="C21" i="2"/>
  <c r="C25" i="2"/>
  <c r="C27" i="2"/>
  <c r="B9" i="2"/>
  <c r="C4" i="2"/>
  <c r="E22" i="2"/>
  <c r="C26" i="2"/>
  <c r="E33" i="1"/>
  <c r="G33" i="1"/>
  <c r="C33" i="1"/>
  <c r="E31" i="1"/>
  <c r="E30" i="1"/>
  <c r="C30" i="1"/>
  <c r="E28" i="1"/>
  <c r="D28" i="1"/>
  <c r="B28" i="1"/>
  <c r="B26" i="1"/>
  <c r="B24" i="1"/>
  <c r="E23" i="1"/>
  <c r="E22" i="1"/>
  <c r="F18" i="2" l="1"/>
  <c r="D18" i="2"/>
  <c r="F16" i="2"/>
  <c r="I6" i="2"/>
  <c r="B11" i="2"/>
  <c r="D16" i="2"/>
  <c r="C22" i="1"/>
  <c r="H4" i="1"/>
  <c r="C5" i="1" s="1"/>
  <c r="E20" i="1"/>
  <c r="G16" i="1"/>
  <c r="I19" i="1" s="1"/>
  <c r="C18" i="1"/>
  <c r="E19" i="1" s="1"/>
  <c r="C17" i="1"/>
  <c r="B13" i="1"/>
  <c r="C12" i="1"/>
  <c r="E6" i="1"/>
  <c r="G5" i="1"/>
  <c r="J3" i="1"/>
  <c r="J2" i="1"/>
  <c r="F5" i="1"/>
  <c r="E5" i="1"/>
  <c r="D5" i="1"/>
  <c r="B5" i="1"/>
  <c r="F4" i="1"/>
  <c r="E4" i="1"/>
  <c r="G16" i="2" l="1"/>
  <c r="E16" i="2"/>
  <c r="C16" i="2"/>
  <c r="E18" i="2"/>
  <c r="C18" i="2"/>
  <c r="G18" i="2" s="1"/>
  <c r="D6" i="1"/>
  <c r="D7" i="1" s="1"/>
  <c r="E8" i="1"/>
  <c r="C15" i="1"/>
  <c r="E15" i="1"/>
  <c r="B14" i="1"/>
  <c r="G19" i="1"/>
  <c r="C6" i="1"/>
  <c r="C7" i="1" s="1"/>
  <c r="C19" i="1"/>
  <c r="F7" i="1"/>
  <c r="G6" i="1"/>
  <c r="F6" i="1"/>
  <c r="E7" i="1" s="1"/>
  <c r="E10" i="1" s="1"/>
  <c r="C8" i="1" l="1"/>
  <c r="C10" i="1" s="1"/>
</calcChain>
</file>

<file path=xl/sharedStrings.xml><?xml version="1.0" encoding="utf-8"?>
<sst xmlns="http://schemas.openxmlformats.org/spreadsheetml/2006/main" count="136" uniqueCount="113">
  <si>
    <t>Date de naissance</t>
  </si>
  <si>
    <t>j=</t>
  </si>
  <si>
    <t>m=</t>
  </si>
  <si>
    <t>a=</t>
  </si>
  <si>
    <t>Exercice 1:</t>
  </si>
  <si>
    <t>Partie A:</t>
  </si>
  <si>
    <t>Z1 =   (</t>
  </si>
  <si>
    <t>1°)a)</t>
  </si>
  <si>
    <t xml:space="preserve">b) Z2 = </t>
  </si>
  <si>
    <t>=</t>
  </si>
  <si>
    <t>-</t>
  </si>
  <si>
    <t>i</t>
  </si>
  <si>
    <t xml:space="preserve">c) d'où le conjugué de Z2 = </t>
  </si>
  <si>
    <t>+</t>
  </si>
  <si>
    <t xml:space="preserve">2°) Equation: z² + z + </t>
  </si>
  <si>
    <t>Delta=</t>
  </si>
  <si>
    <t>&lt; 0 donc l'équation a 2 racines complexes conjugées</t>
  </si>
  <si>
    <t>Equation:</t>
  </si>
  <si>
    <t>4z+</t>
  </si>
  <si>
    <t>&lt;=&gt;</t>
  </si>
  <si>
    <t xml:space="preserve">(4-i) z = </t>
  </si>
  <si>
    <t>z =   (</t>
  </si>
  <si>
    <t xml:space="preserve"> =      (</t>
  </si>
  <si>
    <t>Partie B</t>
  </si>
  <si>
    <t xml:space="preserve">module = </t>
  </si>
  <si>
    <r>
      <t>arg(zA) = 3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/4 + 2k</t>
    </r>
    <r>
      <rPr>
        <sz val="11"/>
        <color theme="1"/>
        <rFont val="Symbol"/>
        <family val="1"/>
        <charset val="2"/>
      </rPr>
      <t>p</t>
    </r>
  </si>
  <si>
    <t>z1 = 1/2 [ - 1 - i rac(</t>
  </si>
  <si>
    <r>
      <t xml:space="preserve">où </t>
    </r>
    <r>
      <rPr>
        <b/>
        <sz val="11"/>
        <color theme="1"/>
        <rFont val="Calibri"/>
        <family val="2"/>
        <scheme val="minor"/>
      </rPr>
      <t>rac</t>
    </r>
    <r>
      <rPr>
        <sz val="11"/>
        <color theme="1"/>
        <rFont val="Calibri"/>
        <family val="2"/>
        <scheme val="minor"/>
      </rPr>
      <t xml:space="preserve"> signifie racine carrée.</t>
    </r>
  </si>
  <si>
    <t>donc</t>
  </si>
  <si>
    <r>
      <t>cos( 3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/4) + i sin(3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/4) ]</t>
    </r>
  </si>
  <si>
    <t>d'où finalement l'écriture trigonométrique de zA:</t>
  </si>
  <si>
    <t xml:space="preserve">| zA | = </t>
  </si>
  <si>
    <t xml:space="preserve">puis zB = </t>
  </si>
  <si>
    <t xml:space="preserve">donc | zB | = </t>
  </si>
  <si>
    <t xml:space="preserve">zB = </t>
  </si>
  <si>
    <r>
      <t xml:space="preserve">d'où arg(zB) = - 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/3 + 2k</t>
    </r>
    <r>
      <rPr>
        <sz val="11"/>
        <color theme="1"/>
        <rFont val="Symbol"/>
        <family val="1"/>
        <charset val="2"/>
      </rPr>
      <t>p</t>
    </r>
  </si>
  <si>
    <t xml:space="preserve">et l'écriture trigonométrique de zB est donc </t>
  </si>
  <si>
    <r>
      <t>-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/3)  + i sin( -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/3) ]</t>
    </r>
  </si>
  <si>
    <t xml:space="preserve">a) zA = </t>
  </si>
  <si>
    <t xml:space="preserve">b) AB = | zB - zA| = rac [  ( </t>
  </si>
  <si>
    <r>
      <t xml:space="preserve">Puis Angle  (OB, OA) = (OB, u) + (u, OA) = 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/3 + 3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/4 = 13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/12</t>
    </r>
  </si>
  <si>
    <t xml:space="preserve"> </t>
  </si>
  <si>
    <t>Exercice 2:</t>
  </si>
  <si>
    <t>Par ailleurs 80% des garçons sont sportifs</t>
  </si>
  <si>
    <t>F</t>
  </si>
  <si>
    <t>S</t>
  </si>
  <si>
    <t>non S</t>
  </si>
  <si>
    <t>non F = G</t>
  </si>
  <si>
    <t>X</t>
  </si>
  <si>
    <t>a) Arbre</t>
  </si>
  <si>
    <r>
      <t xml:space="preserve">b) P(X= 130) = p( F </t>
    </r>
    <r>
      <rPr>
        <sz val="11"/>
        <color theme="1"/>
        <rFont val="Calibri"/>
        <family val="2"/>
      </rPr>
      <t xml:space="preserve">∩ S) = </t>
    </r>
  </si>
  <si>
    <t>c) Loi de probabilité de X</t>
  </si>
  <si>
    <t>Tout d'abord, X peut prendre les valeurs:</t>
  </si>
  <si>
    <t>100;110;120;130</t>
  </si>
  <si>
    <t>la loi de probabilité de X peut être donnée sous la forme du tableau suivant:</t>
  </si>
  <si>
    <t>Valeurs xi de X</t>
  </si>
  <si>
    <t>Total</t>
  </si>
  <si>
    <t>pi = p(X=xi)</t>
  </si>
  <si>
    <t>c) Pour la dépense moyenne, on doit calculer l'espérance E(X):</t>
  </si>
  <si>
    <t>pi*xi</t>
  </si>
  <si>
    <t>Exercice 3:</t>
  </si>
  <si>
    <t>Partie A</t>
  </si>
  <si>
    <t>Hypothèse à vérifier: les 3/4 des élèves (75% donc) travaillent sérieusement</t>
  </si>
  <si>
    <t xml:space="preserve">Un sondage est fait sur n = </t>
  </si>
  <si>
    <t xml:space="preserve">a) la fréquence obtenue est donc f = X/n </t>
  </si>
  <si>
    <t>b) L'intervalle de fluctuation asymptotique à 95% est donc IFA = [</t>
  </si>
  <si>
    <t>et on a p = 0,75, qui est à vérifier</t>
  </si>
  <si>
    <t>= dépense moyenne en €</t>
  </si>
  <si>
    <t>;</t>
  </si>
  <si>
    <t>]</t>
  </si>
  <si>
    <t xml:space="preserve">Ici on a </t>
  </si>
  <si>
    <t xml:space="preserve">n= </t>
  </si>
  <si>
    <t xml:space="preserve">np = </t>
  </si>
  <si>
    <t xml:space="preserve">n(1-p) = </t>
  </si>
  <si>
    <t>donc les conditions sont remplies</t>
  </si>
  <si>
    <t>Finalement, la fréquence f du sondage</t>
  </si>
  <si>
    <t>appartient à l'IFA donc on peut pas contredire l'hypothèse, au risque 5%</t>
  </si>
  <si>
    <t xml:space="preserve">(ne pas </t>
  </si>
  <si>
    <t>modifier ici)</t>
  </si>
  <si>
    <t>Rappel:</t>
  </si>
  <si>
    <t>Suites</t>
  </si>
  <si>
    <r>
      <t xml:space="preserve"> a</t>
    </r>
    <r>
      <rPr>
        <sz val="10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 xml:space="preserve">   +</t>
    </r>
  </si>
  <si>
    <r>
      <t xml:space="preserve"> et b</t>
    </r>
    <r>
      <rPr>
        <sz val="10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 a</t>
    </r>
    <r>
      <rPr>
        <sz val="10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 +</t>
    </r>
  </si>
  <si>
    <r>
      <t>a</t>
    </r>
    <r>
      <rPr>
        <sz val="10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</si>
  <si>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sz val="10"/>
        <color theme="1"/>
        <rFont val="Calibri"/>
        <family val="2"/>
        <scheme val="minor"/>
      </rPr>
      <t>n+1</t>
    </r>
    <r>
      <rPr>
        <sz val="11"/>
        <color theme="1"/>
        <rFont val="Calibri"/>
        <family val="2"/>
        <scheme val="minor"/>
      </rPr>
      <t>=</t>
    </r>
  </si>
  <si>
    <t>a)</t>
  </si>
  <si>
    <r>
      <t>b)         a</t>
    </r>
    <r>
      <rPr>
        <sz val="10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</si>
  <si>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</si>
  <si>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t>et a</t>
    </r>
    <r>
      <rPr>
        <sz val="10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</t>
    </r>
  </si>
  <si>
    <r>
      <t>c) (b</t>
    </r>
    <r>
      <rPr>
        <sz val="10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 est-elle géométrique ?    On a   b</t>
    </r>
    <r>
      <rPr>
        <sz val="10"/>
        <color theme="1"/>
        <rFont val="Calibri"/>
        <family val="2"/>
        <scheme val="minor"/>
      </rPr>
      <t>n+1</t>
    </r>
    <r>
      <rPr>
        <sz val="11"/>
        <color theme="1"/>
        <rFont val="Calibri"/>
        <family val="2"/>
        <scheme val="minor"/>
      </rPr>
      <t xml:space="preserve"> = a</t>
    </r>
    <r>
      <rPr>
        <sz val="10"/>
        <color theme="1"/>
        <rFont val="Calibri"/>
        <family val="2"/>
        <scheme val="minor"/>
      </rPr>
      <t>n+1</t>
    </r>
    <r>
      <rPr>
        <sz val="11"/>
        <color theme="1"/>
        <rFont val="Calibri"/>
        <family val="2"/>
        <scheme val="minor"/>
      </rPr>
      <t xml:space="preserve"> +</t>
    </r>
  </si>
  <si>
    <r>
      <t>donc (b</t>
    </r>
    <r>
      <rPr>
        <sz val="10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 est bien une suite géométrique de raison q = 3</t>
    </r>
  </si>
  <si>
    <r>
      <t>et celui de (a</t>
    </r>
    <r>
      <rPr>
        <sz val="10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 est a</t>
    </r>
    <r>
      <rPr>
        <sz val="10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</t>
    </r>
  </si>
  <si>
    <r>
      <t>e) On a q= 3 &gt; 1 donc lim (b</t>
    </r>
    <r>
      <rPr>
        <sz val="10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 = + infini et donc lim (a</t>
    </r>
    <r>
      <rPr>
        <sz val="10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) = + infini.</t>
    </r>
  </si>
  <si>
    <r>
      <t>d) Le terme général de (b</t>
    </r>
    <r>
      <rPr>
        <sz val="10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 est donc b</t>
    </r>
    <r>
      <rPr>
        <sz val="10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= b</t>
    </r>
    <r>
      <rPr>
        <sz val="10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.q^n = </t>
    </r>
  </si>
  <si>
    <t>Exercice 4:</t>
  </si>
  <si>
    <r>
      <rPr>
        <sz val="10"/>
        <color theme="1"/>
        <rFont val="Calibri"/>
        <family val="2"/>
        <scheme val="minor"/>
      </rPr>
      <t>uo</t>
    </r>
    <r>
      <rPr>
        <sz val="11"/>
        <color theme="1"/>
        <rFont val="Calibri"/>
        <family val="2"/>
        <scheme val="minor"/>
      </rPr>
      <t xml:space="preserve"> = </t>
    </r>
  </si>
  <si>
    <t>V</t>
  </si>
  <si>
    <r>
      <t>et u</t>
    </r>
    <r>
      <rPr>
        <sz val="10"/>
        <color theme="1"/>
        <rFont val="Calibri"/>
        <family val="2"/>
        <scheme val="minor"/>
      </rPr>
      <t>n+1</t>
    </r>
    <r>
      <rPr>
        <sz val="11"/>
        <color theme="1"/>
        <rFont val="Calibri"/>
        <family val="2"/>
        <scheme val="minor"/>
      </rPr>
      <t xml:space="preserve"> = </t>
    </r>
  </si>
  <si>
    <t>rac(</t>
  </si>
  <si>
    <t>a2=</t>
  </si>
  <si>
    <t>un+1² +</t>
  </si>
  <si>
    <r>
      <t>a)         a</t>
    </r>
    <r>
      <rPr>
        <sz val="10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</si>
  <si>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r>
      <t>b) Conjecture possible: La suite (u</t>
    </r>
    <r>
      <rPr>
        <sz val="10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 semble croissante</t>
    </r>
  </si>
  <si>
    <t>c) d) sera fait en classe</t>
  </si>
  <si>
    <t xml:space="preserve">e) Si (un) converge vers une limite L, alors L vérifie l'équation L = rac( L² + </t>
  </si>
  <si>
    <t>d'où, en élevant au carré:</t>
  </si>
  <si>
    <t>, équation qui n'a pas de solution.</t>
  </si>
  <si>
    <t xml:space="preserve">   L² = L² + </t>
  </si>
  <si>
    <t>Donc la suite (un) n'a pas de limite finie.</t>
  </si>
  <si>
    <t>f) (un) est donc divergente.</t>
  </si>
  <si>
    <t>g) (un) ne peut admettre de majorant car, étant croissante, elle serait croissante et majorée donc convergente, ce qui n'est</t>
  </si>
  <si>
    <t>pas possible d'après le f)</t>
  </si>
  <si>
    <t>Conclusion: (un) n'a pas de majorant.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</si>
</sst>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0" borderId="1" xfId="0" applyBorder="1"/>
    <xf numFmtId="0" fontId="0" fillId="0" borderId="0" xfId="0" applyFill="1" applyBorder="1"/>
    <xf numFmtId="0" fontId="0" fillId="5" borderId="0" xfId="0" applyFill="1"/>
    <xf numFmtId="164" fontId="0" fillId="5" borderId="0" xfId="1" applyNumberFormat="1" applyFont="1" applyFill="1"/>
    <xf numFmtId="164" fontId="0" fillId="5" borderId="0" xfId="0" applyNumberFormat="1" applyFill="1"/>
    <xf numFmtId="0" fontId="0" fillId="5" borderId="1" xfId="0" applyFill="1" applyBorder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quotePrefix="1" applyFill="1"/>
    <xf numFmtId="0" fontId="4" fillId="6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/>
    <xf numFmtId="0" fontId="6" fillId="5" borderId="0" xfId="0" applyFont="1" applyFill="1"/>
    <xf numFmtId="0" fontId="0" fillId="7" borderId="0" xfId="0" applyFill="1"/>
    <xf numFmtId="0" fontId="0" fillId="8" borderId="0" xfId="0" applyFill="1"/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165" fontId="0" fillId="5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0" fillId="0" borderId="2" xfId="0" applyBorder="1"/>
    <xf numFmtId="0" fontId="8" fillId="0" borderId="0" xfId="0" applyFont="1" applyAlignment="1">
      <alignment horizontal="righ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7</xdr:row>
      <xdr:rowOff>142875</xdr:rowOff>
    </xdr:from>
    <xdr:to>
      <xdr:col>1</xdr:col>
      <xdr:colOff>695325</xdr:colOff>
      <xdr:row>9</xdr:row>
      <xdr:rowOff>104775</xdr:rowOff>
    </xdr:to>
    <xdr:cxnSp macro="">
      <xdr:nvCxnSpPr>
        <xdr:cNvPr id="3" name="Connecteur droit 2"/>
        <xdr:cNvCxnSpPr/>
      </xdr:nvCxnSpPr>
      <xdr:spPr>
        <a:xfrm flipV="1">
          <a:off x="352425" y="1476375"/>
          <a:ext cx="110490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9</xdr:row>
      <xdr:rowOff>114300</xdr:rowOff>
    </xdr:from>
    <xdr:to>
      <xdr:col>1</xdr:col>
      <xdr:colOff>704850</xdr:colOff>
      <xdr:row>10</xdr:row>
      <xdr:rowOff>104775</xdr:rowOff>
    </xdr:to>
    <xdr:cxnSp macro="">
      <xdr:nvCxnSpPr>
        <xdr:cNvPr id="4" name="Connecteur droit 3"/>
        <xdr:cNvCxnSpPr/>
      </xdr:nvCxnSpPr>
      <xdr:spPr>
        <a:xfrm>
          <a:off x="361950" y="1828800"/>
          <a:ext cx="1104900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6</xdr:row>
      <xdr:rowOff>85725</xdr:rowOff>
    </xdr:from>
    <xdr:to>
      <xdr:col>3</xdr:col>
      <xdr:colOff>723900</xdr:colOff>
      <xdr:row>7</xdr:row>
      <xdr:rowOff>85725</xdr:rowOff>
    </xdr:to>
    <xdr:cxnSp macro="">
      <xdr:nvCxnSpPr>
        <xdr:cNvPr id="7" name="Connecteur droit 6"/>
        <xdr:cNvCxnSpPr/>
      </xdr:nvCxnSpPr>
      <xdr:spPr>
        <a:xfrm flipV="1">
          <a:off x="1762125" y="1228725"/>
          <a:ext cx="1247775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7</xdr:row>
      <xdr:rowOff>114300</xdr:rowOff>
    </xdr:from>
    <xdr:to>
      <xdr:col>3</xdr:col>
      <xdr:colOff>704850</xdr:colOff>
      <xdr:row>8</xdr:row>
      <xdr:rowOff>104775</xdr:rowOff>
    </xdr:to>
    <xdr:cxnSp macro="">
      <xdr:nvCxnSpPr>
        <xdr:cNvPr id="9" name="Connecteur droit 8"/>
        <xdr:cNvCxnSpPr/>
      </xdr:nvCxnSpPr>
      <xdr:spPr>
        <a:xfrm>
          <a:off x="1790700" y="1447800"/>
          <a:ext cx="1200150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9</xdr:row>
      <xdr:rowOff>104775</xdr:rowOff>
    </xdr:from>
    <xdr:to>
      <xdr:col>4</xdr:col>
      <xdr:colOff>19050</xdr:colOff>
      <xdr:row>10</xdr:row>
      <xdr:rowOff>142875</xdr:rowOff>
    </xdr:to>
    <xdr:cxnSp macro="">
      <xdr:nvCxnSpPr>
        <xdr:cNvPr id="12" name="Connecteur droit 11"/>
        <xdr:cNvCxnSpPr/>
      </xdr:nvCxnSpPr>
      <xdr:spPr>
        <a:xfrm flipV="1">
          <a:off x="2085975" y="1819275"/>
          <a:ext cx="981075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10</xdr:row>
      <xdr:rowOff>152400</xdr:rowOff>
    </xdr:from>
    <xdr:to>
      <xdr:col>3</xdr:col>
      <xdr:colOff>723900</xdr:colOff>
      <xdr:row>11</xdr:row>
      <xdr:rowOff>171450</xdr:rowOff>
    </xdr:to>
    <xdr:cxnSp macro="">
      <xdr:nvCxnSpPr>
        <xdr:cNvPr id="15" name="Connecteur droit 14"/>
        <xdr:cNvCxnSpPr/>
      </xdr:nvCxnSpPr>
      <xdr:spPr>
        <a:xfrm>
          <a:off x="2076450" y="2057400"/>
          <a:ext cx="93345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D1" sqref="D1"/>
    </sheetView>
  </sheetViews>
  <sheetFormatPr baseColWidth="10" defaultRowHeight="15" x14ac:dyDescent="0.25"/>
  <cols>
    <col min="2" max="2" width="12.85546875" customWidth="1"/>
    <col min="3" max="3" width="16.85546875" customWidth="1"/>
    <col min="4" max="4" width="10.85546875" customWidth="1"/>
    <col min="5" max="5" width="17.7109375" customWidth="1"/>
    <col min="6" max="6" width="9.85546875" customWidth="1"/>
    <col min="7" max="7" width="6.85546875" customWidth="1"/>
    <col min="8" max="8" width="10.42578125" customWidth="1"/>
    <col min="9" max="9" width="7.85546875" customWidth="1"/>
  </cols>
  <sheetData>
    <row r="1" spans="1:10" x14ac:dyDescent="0.25">
      <c r="A1" s="16" t="s">
        <v>0</v>
      </c>
      <c r="B1" s="16"/>
      <c r="C1" s="2" t="s">
        <v>1</v>
      </c>
      <c r="D1" s="1">
        <v>14</v>
      </c>
    </row>
    <row r="2" spans="1:10" x14ac:dyDescent="0.25">
      <c r="C2" s="2" t="s">
        <v>2</v>
      </c>
      <c r="D2" s="1">
        <v>8</v>
      </c>
      <c r="J2">
        <f>D1*D1-D2*D2</f>
        <v>132</v>
      </c>
    </row>
    <row r="3" spans="1:10" x14ac:dyDescent="0.25">
      <c r="C3" s="2" t="s">
        <v>3</v>
      </c>
      <c r="D3" s="1">
        <v>6</v>
      </c>
      <c r="J3">
        <f>2*D1*D2</f>
        <v>224</v>
      </c>
    </row>
    <row r="4" spans="1:10" s="5" customFormat="1" x14ac:dyDescent="0.25">
      <c r="A4" s="5" t="s">
        <v>4</v>
      </c>
      <c r="B4" s="4" t="s">
        <v>5</v>
      </c>
      <c r="C4" s="5" t="s">
        <v>7</v>
      </c>
      <c r="D4" s="5" t="s">
        <v>6</v>
      </c>
      <c r="E4" s="5" t="str">
        <f>D1&amp;"+"&amp;D2&amp;"i)² = "</f>
        <v xml:space="preserve">14+8i)² = </v>
      </c>
      <c r="F4" s="5" t="str">
        <f>D1*D1&amp;"+"&amp;2*D1*D2&amp;"i - "&amp;D2^2&amp;" ="</f>
        <v>196+224i - 64 =</v>
      </c>
      <c r="H4" s="8" t="str">
        <f>D1*D1-D2*D2&amp;" + "&amp;2*D1*D2&amp;"i"</f>
        <v>132 + 224i</v>
      </c>
    </row>
    <row r="5" spans="1:10" x14ac:dyDescent="0.25">
      <c r="A5" s="2" t="s">
        <v>8</v>
      </c>
      <c r="B5" s="2" t="str">
        <f>D2&amp;"("</f>
        <v>8(</v>
      </c>
      <c r="C5" t="str">
        <f>H4</f>
        <v>132 + 224i</v>
      </c>
      <c r="D5" t="str">
        <f>")"&amp;" - "</f>
        <v xml:space="preserve">) - </v>
      </c>
      <c r="E5" t="str">
        <f>D3&amp;" ( 1 + "</f>
        <v xml:space="preserve">6 ( 1 + </v>
      </c>
      <c r="F5" t="str">
        <f>D1&amp; "  ("</f>
        <v>14  (</v>
      </c>
      <c r="G5" t="str">
        <f>D1*D1-D2*D2&amp;"-"&amp;2*D1*D2&amp;"i ) )"</f>
        <v>132-224i ) )</v>
      </c>
    </row>
    <row r="6" spans="1:10" x14ac:dyDescent="0.25">
      <c r="B6" s="3" t="s">
        <v>9</v>
      </c>
      <c r="C6" t="str">
        <f>D2*J2&amp;"  +"</f>
        <v>1056  +</v>
      </c>
      <c r="D6" t="str">
        <f>D2*J3&amp;"i  -  ("</f>
        <v>1792i  -  (</v>
      </c>
      <c r="E6" t="str">
        <f>D3&amp;"    +      "&amp;D3&amp;"("</f>
        <v>6    +      6(</v>
      </c>
      <c r="F6">
        <f>D1*J2</f>
        <v>1848</v>
      </c>
      <c r="G6" t="str">
        <f>"-"&amp;D1*J3&amp;"i ) )"</f>
        <v>-3136i ) )</v>
      </c>
    </row>
    <row r="7" spans="1:10" x14ac:dyDescent="0.25">
      <c r="B7" s="3" t="s">
        <v>9</v>
      </c>
      <c r="C7" t="str">
        <f>C6</f>
        <v>1056  +</v>
      </c>
      <c r="D7" t="str">
        <f>D6</f>
        <v>1792i  -  (</v>
      </c>
      <c r="E7">
        <f>D3+D3*F6</f>
        <v>11094</v>
      </c>
      <c r="F7" t="str">
        <f>-D3*D1*J3&amp;"i )"</f>
        <v>-18816i )</v>
      </c>
    </row>
    <row r="8" spans="1:10" x14ac:dyDescent="0.25">
      <c r="B8" s="3" t="s">
        <v>9</v>
      </c>
      <c r="C8" s="9">
        <f>D2*J2-E7</f>
        <v>-10038</v>
      </c>
      <c r="D8" s="9" t="s">
        <v>10</v>
      </c>
      <c r="E8" s="9">
        <f>D2*J3+D3*D1*J3</f>
        <v>20608</v>
      </c>
      <c r="F8" s="8" t="s">
        <v>11</v>
      </c>
    </row>
    <row r="9" spans="1:10" ht="9" customHeight="1" x14ac:dyDescent="0.25"/>
    <row r="10" spans="1:10" x14ac:dyDescent="0.25">
      <c r="A10" t="s">
        <v>12</v>
      </c>
      <c r="C10" s="10">
        <f>C8</f>
        <v>-10038</v>
      </c>
      <c r="D10" s="8" t="s">
        <v>13</v>
      </c>
      <c r="E10" s="10">
        <f>E8</f>
        <v>20608</v>
      </c>
      <c r="F10" s="8" t="s">
        <v>11</v>
      </c>
    </row>
    <row r="12" spans="1:10" x14ac:dyDescent="0.25">
      <c r="A12" s="17" t="s">
        <v>14</v>
      </c>
      <c r="B12" s="18"/>
      <c r="C12" s="19" t="str">
        <f>D1+D2&amp;" = 0"</f>
        <v>22 = 0</v>
      </c>
    </row>
    <row r="13" spans="1:10" x14ac:dyDescent="0.25">
      <c r="A13" s="2" t="s">
        <v>15</v>
      </c>
      <c r="B13">
        <f>1-4*(D1+D2)</f>
        <v>-87</v>
      </c>
      <c r="C13" t="s">
        <v>16</v>
      </c>
    </row>
    <row r="14" spans="1:10" x14ac:dyDescent="0.25">
      <c r="A14" s="2" t="s">
        <v>9</v>
      </c>
      <c r="B14" t="str">
        <f>"( i rac("&amp;-B13&amp;") )²"</f>
        <v>( i rac(87) )²</v>
      </c>
      <c r="C14" t="s">
        <v>27</v>
      </c>
    </row>
    <row r="15" spans="1:10" x14ac:dyDescent="0.25">
      <c r="A15" s="8" t="s">
        <v>26</v>
      </c>
      <c r="B15" s="8"/>
      <c r="C15" s="8" t="str">
        <f>-B13&amp;" ) ] et  z2 = 1/2 [ -1  + i rac("</f>
        <v>87 ) ] et  z2 = 1/2 [ -1  + i rac(</v>
      </c>
      <c r="D15" s="8"/>
      <c r="E15" s="8" t="str">
        <f>-B13&amp;" ) ]"</f>
        <v>87 ) ]</v>
      </c>
    </row>
    <row r="16" spans="1:10" x14ac:dyDescent="0.25">
      <c r="G16">
        <f>D3-D1</f>
        <v>-8</v>
      </c>
    </row>
    <row r="17" spans="1:9" x14ac:dyDescent="0.25">
      <c r="A17" s="19" t="s">
        <v>17</v>
      </c>
      <c r="B17" s="18" t="s">
        <v>18</v>
      </c>
      <c r="C17" s="19" t="str">
        <f>D1&amp;" + "&amp;D2&amp;"i  = "&amp;D3&amp;" + iz"</f>
        <v>14 + 8i  = 6 + iz</v>
      </c>
    </row>
    <row r="18" spans="1:9" x14ac:dyDescent="0.25">
      <c r="A18" t="s">
        <v>19</v>
      </c>
      <c r="B18" t="s">
        <v>20</v>
      </c>
      <c r="C18" t="str">
        <f>D3-D1&amp;" -"&amp;D2&amp;"i"</f>
        <v>-8 -8i</v>
      </c>
    </row>
    <row r="19" spans="1:9" ht="15.75" thickBot="1" x14ac:dyDescent="0.3">
      <c r="A19" t="s">
        <v>19</v>
      </c>
      <c r="B19" s="3" t="s">
        <v>21</v>
      </c>
      <c r="C19" t="str">
        <f>C18&amp;") / ( 4 - i)"</f>
        <v>-8 -8i) / ( 4 - i)</v>
      </c>
      <c r="D19" s="2" t="s">
        <v>22</v>
      </c>
      <c r="E19" s="6" t="str">
        <f>C18&amp; ") ( 4 + i)"</f>
        <v>-8 -8i) ( 4 + i)</v>
      </c>
      <c r="F19" s="7" t="s">
        <v>9</v>
      </c>
      <c r="G19" s="11">
        <f>G16*4+D2</f>
        <v>-24</v>
      </c>
      <c r="H19" s="13" t="s">
        <v>13</v>
      </c>
      <c r="I19" s="11" t="str">
        <f>G16-4*D2&amp;"i"</f>
        <v>-40i</v>
      </c>
    </row>
    <row r="20" spans="1:9" x14ac:dyDescent="0.25">
      <c r="E20" s="3" t="str">
        <f>"4²+1"</f>
        <v>4²+1</v>
      </c>
      <c r="G20" s="8">
        <v>17</v>
      </c>
      <c r="H20" s="8"/>
      <c r="I20" s="12">
        <v>17</v>
      </c>
    </row>
    <row r="22" spans="1:9" x14ac:dyDescent="0.25">
      <c r="A22" s="4" t="s">
        <v>23</v>
      </c>
      <c r="B22" t="s">
        <v>38</v>
      </c>
      <c r="C22" t="str">
        <f>-4*D2&amp;"+ "&amp;4*D2&amp;"i  "</f>
        <v xml:space="preserve">-32+ 32i  </v>
      </c>
      <c r="D22" t="s">
        <v>24</v>
      </c>
      <c r="E22" t="str">
        <f>"rac("&amp;16*D2^2*2&amp;")"</f>
        <v>rac(2048)</v>
      </c>
    </row>
    <row r="23" spans="1:9" x14ac:dyDescent="0.25">
      <c r="D23" s="14" t="s">
        <v>31</v>
      </c>
      <c r="E23" s="8" t="str">
        <f>4*D2&amp;"rac(2)"</f>
        <v>32rac(2)</v>
      </c>
    </row>
    <row r="24" spans="1:9" x14ac:dyDescent="0.25">
      <c r="B24" t="str">
        <f>"zA = "&amp;4*D2&amp;"rac(2) [ -rac(2)/2 + i rac(2)/2 ]"</f>
        <v>zA = 32rac(2) [ -rac(2)/2 + i rac(2)/2 ]</v>
      </c>
      <c r="E24" t="s">
        <v>28</v>
      </c>
      <c r="F24" s="8" t="s">
        <v>25</v>
      </c>
      <c r="G24" s="8"/>
      <c r="H24" s="8"/>
    </row>
    <row r="25" spans="1:9" x14ac:dyDescent="0.25">
      <c r="B25" t="s">
        <v>30</v>
      </c>
    </row>
    <row r="26" spans="1:9" x14ac:dyDescent="0.25">
      <c r="B26" s="8" t="str">
        <f>"zA = "&amp;4*D2&amp;"rac(2)["</f>
        <v>zA = 32rac(2)[</v>
      </c>
      <c r="C26" s="8" t="s">
        <v>29</v>
      </c>
      <c r="D26" s="8"/>
    </row>
    <row r="28" spans="1:9" x14ac:dyDescent="0.25">
      <c r="A28" s="2" t="s">
        <v>32</v>
      </c>
      <c r="B28" t="str">
        <f>3*D1&amp; " - "&amp;3*D1&amp;"i rac(3)"</f>
        <v>42 - 42i rac(3)</v>
      </c>
      <c r="C28" t="s">
        <v>33</v>
      </c>
      <c r="D28" t="str">
        <f>"=rac("&amp;36*D1*D1&amp;")"</f>
        <v>=rac(7056)</v>
      </c>
      <c r="E28" s="8" t="str">
        <f>" = "&amp;6*D1</f>
        <v xml:space="preserve"> = 84</v>
      </c>
    </row>
    <row r="29" spans="1:9" x14ac:dyDescent="0.25">
      <c r="B29" t="s">
        <v>28</v>
      </c>
    </row>
    <row r="30" spans="1:9" x14ac:dyDescent="0.25">
      <c r="B30" t="s">
        <v>34</v>
      </c>
      <c r="C30" t="str">
        <f>6*D1&amp; "[ "&amp;D1*3&amp;"/"&amp;6*D1&amp;" -"&amp;D1*3&amp;" i rac(3) /"&amp;6*D1&amp;" ] = "</f>
        <v xml:space="preserve">84[ 42/84 -42 i rac(3) /84 ] = </v>
      </c>
      <c r="E30" t="str">
        <f>6*D1&amp; "[ 1/2 - i rac(3) /2 ]"</f>
        <v>84[ 1/2 - i rac(3) /2 ]</v>
      </c>
      <c r="F30" s="8" t="s">
        <v>35</v>
      </c>
      <c r="G30" s="8"/>
      <c r="H30" s="8"/>
    </row>
    <row r="31" spans="1:9" x14ac:dyDescent="0.25">
      <c r="B31" t="s">
        <v>36</v>
      </c>
      <c r="E31" s="14" t="str">
        <f>6*D1&amp;" [ cos ( "</f>
        <v xml:space="preserve">84 [ cos ( </v>
      </c>
      <c r="F31" s="15" t="s">
        <v>37</v>
      </c>
      <c r="G31" s="8"/>
      <c r="H31" s="8"/>
    </row>
    <row r="33" spans="1:8" x14ac:dyDescent="0.25">
      <c r="A33" t="s">
        <v>39</v>
      </c>
      <c r="C33" t="str">
        <f>3*D1+4*D2&amp;"² +  ("&amp;-D1*3&amp;"rac(3) - "&amp;4*D2&amp;" )² ] = rac ["</f>
        <v>74² +  (-42rac(3) - 32 )² ] = rac [</v>
      </c>
      <c r="E33" t="str">
        <f>(3*D1+4*D2)^2+(4*D2)^2+3*(3*D1)^2&amp;" + "&amp;2*3*D1*4*D2&amp;"rac(3) ] = 2 rac [ "</f>
        <v xml:space="preserve">11792 + 2688rac(3) ] = 2 rac [ </v>
      </c>
      <c r="F33" s="8"/>
      <c r="G33" s="8" t="str">
        <f>((3*D1+4*D2)^2+(4*D2)^2+3*(3*D1)^2)/4&amp;" + "&amp;2*3*D1*D2&amp;"rac(3) ] "</f>
        <v xml:space="preserve">2948 + 672rac(3) ] </v>
      </c>
      <c r="H33" s="8"/>
    </row>
    <row r="34" spans="1:8" x14ac:dyDescent="0.25">
      <c r="B34" s="20"/>
    </row>
    <row r="35" spans="1:8" x14ac:dyDescent="0.25">
      <c r="A35" t="s">
        <v>40</v>
      </c>
      <c r="C35" s="8"/>
      <c r="D35" s="8"/>
      <c r="E35" s="8"/>
    </row>
    <row r="42" spans="1:8" x14ac:dyDescent="0.25">
      <c r="C42" t="s">
        <v>41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0" workbookViewId="0">
      <selection activeCell="I30" sqref="I30"/>
    </sheetView>
  </sheetViews>
  <sheetFormatPr baseColWidth="10" defaultRowHeight="15" x14ac:dyDescent="0.25"/>
  <cols>
    <col min="3" max="3" width="11.7109375" customWidth="1"/>
    <col min="4" max="4" width="13.5703125" customWidth="1"/>
    <col min="6" max="6" width="14.140625" customWidth="1"/>
  </cols>
  <sheetData>
    <row r="1" spans="1:10" x14ac:dyDescent="0.25">
      <c r="A1" s="25" t="s">
        <v>79</v>
      </c>
      <c r="B1" s="26" t="s">
        <v>1</v>
      </c>
      <c r="C1" s="27">
        <f>'Ex1'!D1</f>
        <v>14</v>
      </c>
    </row>
    <row r="2" spans="1:10" x14ac:dyDescent="0.25">
      <c r="A2" s="25" t="s">
        <v>77</v>
      </c>
      <c r="B2" s="26" t="s">
        <v>2</v>
      </c>
      <c r="C2" s="27">
        <f>'Ex1'!D2</f>
        <v>8</v>
      </c>
    </row>
    <row r="3" spans="1:10" x14ac:dyDescent="0.25">
      <c r="A3" s="25" t="s">
        <v>78</v>
      </c>
      <c r="B3" s="26" t="s">
        <v>3</v>
      </c>
      <c r="C3" s="27">
        <f>'Ex1'!D3</f>
        <v>6</v>
      </c>
    </row>
    <row r="4" spans="1:10" x14ac:dyDescent="0.25">
      <c r="A4" s="5" t="s">
        <v>42</v>
      </c>
      <c r="B4" s="24" t="s">
        <v>61</v>
      </c>
      <c r="C4" s="5" t="str">
        <f>"Dans un lycée,"&amp;C1&amp;"% des élèves sont des filles, dont "&amp;C2&amp;"% sont sportives"</f>
        <v>Dans un lycée,14% des élèves sont des filles, dont 8% sont sportives</v>
      </c>
      <c r="D4" s="5"/>
      <c r="E4" s="5"/>
      <c r="F4" s="5"/>
      <c r="G4" s="5"/>
    </row>
    <row r="5" spans="1:10" x14ac:dyDescent="0.25">
      <c r="A5" s="21" t="s">
        <v>43</v>
      </c>
      <c r="B5" s="2"/>
    </row>
    <row r="6" spans="1:10" x14ac:dyDescent="0.25">
      <c r="A6" t="s">
        <v>49</v>
      </c>
      <c r="B6" s="3"/>
      <c r="F6" s="21" t="s">
        <v>48</v>
      </c>
      <c r="G6" s="8" t="s">
        <v>50</v>
      </c>
      <c r="H6" s="8"/>
      <c r="I6" s="8" t="str">
        <f>B9&amp;"x"&amp;D7&amp;" = "&amp;B9*D7</f>
        <v>0,14x0,08 = 0,0112</v>
      </c>
      <c r="J6" s="8"/>
    </row>
    <row r="7" spans="1:10" x14ac:dyDescent="0.25">
      <c r="D7" s="3">
        <f>C2/100</f>
        <v>0.08</v>
      </c>
      <c r="E7" t="s">
        <v>45</v>
      </c>
      <c r="F7" s="21">
        <v>130</v>
      </c>
    </row>
    <row r="8" spans="1:10" x14ac:dyDescent="0.25">
      <c r="C8" t="s">
        <v>44</v>
      </c>
      <c r="D8" s="3"/>
      <c r="F8" s="21"/>
    </row>
    <row r="9" spans="1:10" x14ac:dyDescent="0.25">
      <c r="B9" s="3">
        <f>C1/100</f>
        <v>0.14000000000000001</v>
      </c>
      <c r="D9" s="3">
        <f>1-D7</f>
        <v>0.92</v>
      </c>
      <c r="E9" t="s">
        <v>46</v>
      </c>
      <c r="F9" s="21">
        <v>110</v>
      </c>
      <c r="G9" t="s">
        <v>51</v>
      </c>
    </row>
    <row r="10" spans="1:10" x14ac:dyDescent="0.25">
      <c r="B10" s="3"/>
      <c r="D10" s="3">
        <v>0.8</v>
      </c>
      <c r="E10" t="s">
        <v>45</v>
      </c>
      <c r="F10" s="21">
        <v>120</v>
      </c>
      <c r="G10" t="s">
        <v>52</v>
      </c>
    </row>
    <row r="11" spans="1:10" x14ac:dyDescent="0.25">
      <c r="B11" s="3">
        <f>1-B9</f>
        <v>0.86</v>
      </c>
      <c r="C11" t="s">
        <v>47</v>
      </c>
      <c r="D11" s="3"/>
      <c r="F11" s="21"/>
      <c r="G11" t="s">
        <v>53</v>
      </c>
    </row>
    <row r="12" spans="1:10" x14ac:dyDescent="0.25">
      <c r="D12" s="3">
        <v>0.2</v>
      </c>
      <c r="E12" t="s">
        <v>46</v>
      </c>
      <c r="F12" s="21">
        <v>100</v>
      </c>
    </row>
    <row r="14" spans="1:10" x14ac:dyDescent="0.25">
      <c r="A14" s="8" t="s">
        <v>54</v>
      </c>
      <c r="B14" s="8"/>
      <c r="C14" s="8"/>
      <c r="D14" s="8"/>
      <c r="E14" s="8"/>
      <c r="F14" s="8"/>
      <c r="G14" s="8"/>
    </row>
    <row r="15" spans="1:10" x14ac:dyDescent="0.25">
      <c r="B15" s="14" t="s">
        <v>55</v>
      </c>
      <c r="C15" s="13">
        <v>100</v>
      </c>
      <c r="D15" s="13">
        <v>110</v>
      </c>
      <c r="E15" s="13">
        <v>120</v>
      </c>
      <c r="F15" s="13">
        <v>130</v>
      </c>
      <c r="G15" s="13" t="s">
        <v>56</v>
      </c>
    </row>
    <row r="16" spans="1:10" x14ac:dyDescent="0.25">
      <c r="B16" s="8" t="s">
        <v>57</v>
      </c>
      <c r="C16" s="23" t="str">
        <f>B11&amp;"x"&amp;D12&amp;"="&amp;B11*D12</f>
        <v>0,86x0,2=0,172</v>
      </c>
      <c r="D16" s="23" t="str">
        <f>B9&amp;"x"&amp;D9&amp;"="&amp;B9*D9</f>
        <v>0,14x0,92=0,1288</v>
      </c>
      <c r="E16" s="23" t="str">
        <f>B11&amp;"x"&amp;D10&amp;"="&amp;B11*D10</f>
        <v>0,86x0,8=0,688</v>
      </c>
      <c r="F16" s="23" t="str">
        <f>B9&amp;"x"&amp;D7&amp;"="&amp;B9*D7</f>
        <v>0,14x0,08=0,0112</v>
      </c>
      <c r="G16" s="13">
        <f>B11*D12+B11*D10+B9*D9+B9*D7</f>
        <v>1.0000000000000002</v>
      </c>
    </row>
    <row r="17" spans="1:10" x14ac:dyDescent="0.25">
      <c r="A17" t="s">
        <v>58</v>
      </c>
    </row>
    <row r="18" spans="1:10" x14ac:dyDescent="0.25">
      <c r="A18" s="2"/>
      <c r="B18" s="2" t="s">
        <v>59</v>
      </c>
      <c r="C18" s="3">
        <f>C15*B11*D12</f>
        <v>17.2</v>
      </c>
      <c r="D18" s="3">
        <f>D15*B9*D9</f>
        <v>14.168000000000003</v>
      </c>
      <c r="E18" s="3">
        <f>E15*B11*D10</f>
        <v>82.56</v>
      </c>
      <c r="F18" s="3">
        <f>F15*B9*D7</f>
        <v>1.4560000000000002</v>
      </c>
      <c r="G18" s="13">
        <f>SUM(C18:F18)</f>
        <v>115.384</v>
      </c>
      <c r="H18" s="15" t="s">
        <v>67</v>
      </c>
      <c r="I18" s="8"/>
    </row>
    <row r="20" spans="1:10" x14ac:dyDescent="0.25">
      <c r="A20" s="24" t="s">
        <v>23</v>
      </c>
      <c r="B20" t="s">
        <v>62</v>
      </c>
    </row>
    <row r="21" spans="1:10" x14ac:dyDescent="0.25">
      <c r="A21" s="21" t="s">
        <v>63</v>
      </c>
      <c r="B21" s="2"/>
      <c r="C21" t="str">
        <f>60&amp;"+"&amp;C3&amp;"+"&amp;C2&amp;"+"&amp;C1&amp;"= "&amp;60+SUM(C1:C3)&amp; " élèves et parmi eux, 58 disent travailler sérieusement"</f>
        <v>60+6+8+14= 88 élèves et parmi eux, 58 disent travailler sérieusement</v>
      </c>
    </row>
    <row r="22" spans="1:10" x14ac:dyDescent="0.25">
      <c r="A22" t="s">
        <v>64</v>
      </c>
      <c r="E22" t="str">
        <f>"58/"&amp;60+SUM(C1:C3)&amp;"= "</f>
        <v xml:space="preserve">58/88= </v>
      </c>
      <c r="F22" s="28">
        <f>58/(60+SUM(C1:C3))</f>
        <v>0.65909090909090906</v>
      </c>
      <c r="G22" t="s">
        <v>66</v>
      </c>
    </row>
    <row r="24" spans="1:10" x14ac:dyDescent="0.25">
      <c r="A24" t="s">
        <v>65</v>
      </c>
      <c r="E24" s="8"/>
      <c r="F24" s="8">
        <f>0.75-1.96*SQRT(0.75*0.25)</f>
        <v>-9.8704895708749851E-2</v>
      </c>
      <c r="G24" s="13" t="s">
        <v>68</v>
      </c>
      <c r="H24" s="8">
        <f>0.75+1.96*SQRT(0.75*0.25)</f>
        <v>1.59870489570875</v>
      </c>
      <c r="I24" s="8" t="s">
        <v>69</v>
      </c>
    </row>
    <row r="25" spans="1:10" x14ac:dyDescent="0.25">
      <c r="A25" t="s">
        <v>70</v>
      </c>
      <c r="B25" s="2" t="s">
        <v>71</v>
      </c>
      <c r="C25" t="str">
        <f>60+SUM(C1:C3)&amp;" &gt; 30"</f>
        <v>88 &gt; 30</v>
      </c>
      <c r="D25" t="s">
        <v>74</v>
      </c>
    </row>
    <row r="26" spans="1:10" x14ac:dyDescent="0.25">
      <c r="B26" s="2" t="s">
        <v>72</v>
      </c>
      <c r="C26" t="str">
        <f>(60+SUM(C1:C3))*0.75&amp;" &gt;5"</f>
        <v>66 &gt;5</v>
      </c>
    </row>
    <row r="27" spans="1:10" x14ac:dyDescent="0.25">
      <c r="B27" s="2" t="s">
        <v>73</v>
      </c>
      <c r="C27" t="str">
        <f>(60+SUM(C1:C3))*0.25&amp;"&gt; 5"</f>
        <v>22&gt; 5</v>
      </c>
    </row>
    <row r="28" spans="1:10" x14ac:dyDescent="0.25">
      <c r="A28" t="s">
        <v>75</v>
      </c>
      <c r="D28" s="28">
        <f>F22</f>
        <v>0.65909090909090906</v>
      </c>
      <c r="E28" s="8" t="s">
        <v>76</v>
      </c>
      <c r="F28" s="8"/>
      <c r="G28" s="8"/>
      <c r="H28" s="8"/>
      <c r="I28" s="8"/>
      <c r="J28" s="8"/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3" workbookViewId="0">
      <selection activeCell="E32" sqref="E32"/>
    </sheetView>
  </sheetViews>
  <sheetFormatPr baseColWidth="10" defaultRowHeight="15" x14ac:dyDescent="0.25"/>
  <cols>
    <col min="4" max="4" width="10.42578125" customWidth="1"/>
    <col min="5" max="5" width="8.42578125" customWidth="1"/>
    <col min="7" max="7" width="13" customWidth="1"/>
    <col min="8" max="8" width="10.85546875" customWidth="1"/>
  </cols>
  <sheetData>
    <row r="1" spans="1:8" x14ac:dyDescent="0.25">
      <c r="A1" s="25" t="s">
        <v>79</v>
      </c>
      <c r="B1" s="27" t="s">
        <v>1</v>
      </c>
      <c r="C1" s="27">
        <f>'Ex1'!D1</f>
        <v>14</v>
      </c>
    </row>
    <row r="2" spans="1:8" x14ac:dyDescent="0.25">
      <c r="A2" s="25" t="s">
        <v>77</v>
      </c>
      <c r="B2" s="27" t="s">
        <v>2</v>
      </c>
      <c r="C2" s="27">
        <f>'Ex1'!D2</f>
        <v>8</v>
      </c>
    </row>
    <row r="3" spans="1:8" x14ac:dyDescent="0.25">
      <c r="A3" s="25" t="s">
        <v>78</v>
      </c>
      <c r="B3" s="27" t="s">
        <v>3</v>
      </c>
      <c r="C3" s="27">
        <f>'Ex1'!D3</f>
        <v>6</v>
      </c>
    </row>
    <row r="4" spans="1:8" x14ac:dyDescent="0.25">
      <c r="A4" s="5" t="s">
        <v>60</v>
      </c>
      <c r="B4" s="5" t="s">
        <v>80</v>
      </c>
      <c r="C4" s="30" t="s">
        <v>83</v>
      </c>
      <c r="D4" s="29">
        <f>C3+C1</f>
        <v>20</v>
      </c>
    </row>
    <row r="5" spans="1:8" x14ac:dyDescent="0.25">
      <c r="A5" s="21" t="s">
        <v>85</v>
      </c>
      <c r="C5" s="2" t="s">
        <v>84</v>
      </c>
      <c r="D5">
        <v>3</v>
      </c>
      <c r="E5" s="22" t="s">
        <v>81</v>
      </c>
      <c r="F5" s="21">
        <f>2*C2</f>
        <v>16</v>
      </c>
      <c r="G5" t="s">
        <v>82</v>
      </c>
      <c r="H5" s="21">
        <f>C2</f>
        <v>8</v>
      </c>
    </row>
    <row r="6" spans="1:8" x14ac:dyDescent="0.25">
      <c r="A6" s="8" t="s">
        <v>86</v>
      </c>
      <c r="B6" s="8" t="str">
        <f>"3x"&amp;D4&amp;" +  "&amp;F5&amp;" = "</f>
        <v xml:space="preserve">3x20 +  16 = </v>
      </c>
      <c r="C6" s="12">
        <f>3*D4+F5</f>
        <v>76</v>
      </c>
    </row>
    <row r="7" spans="1:8" x14ac:dyDescent="0.25">
      <c r="A7" s="14" t="s">
        <v>87</v>
      </c>
      <c r="B7" s="12">
        <f>3*C6+F5</f>
        <v>244</v>
      </c>
      <c r="C7" s="8"/>
    </row>
    <row r="8" spans="1:8" x14ac:dyDescent="0.25">
      <c r="A8" s="14" t="s">
        <v>88</v>
      </c>
      <c r="B8" s="12">
        <f>3*B7+F5</f>
        <v>748</v>
      </c>
      <c r="C8" s="8"/>
    </row>
    <row r="10" spans="1:8" x14ac:dyDescent="0.25">
      <c r="A10" t="s">
        <v>89</v>
      </c>
      <c r="E10" s="21">
        <f>H5</f>
        <v>8</v>
      </c>
      <c r="F10" t="str">
        <f>"=  3an  +  "&amp;F5&amp;"  + "&amp;H5&amp;"  =  3an + "</f>
        <v xml:space="preserve">=  3an  +  16  + 8  =  3an + </v>
      </c>
      <c r="H10" s="21">
        <f>F5+H5</f>
        <v>24</v>
      </c>
    </row>
    <row r="11" spans="1:8" x14ac:dyDescent="0.25">
      <c r="F11" t="str">
        <f>"=3 ( an +  "&amp;H10/3&amp;") = 3 bn"</f>
        <v>=3 ( an +  8) = 3 bn</v>
      </c>
    </row>
    <row r="12" spans="1:8" x14ac:dyDescent="0.25">
      <c r="A12" s="8" t="s">
        <v>90</v>
      </c>
      <c r="B12" s="8"/>
      <c r="C12" s="8"/>
      <c r="D12" s="8"/>
      <c r="E12" s="8"/>
    </row>
    <row r="14" spans="1:8" x14ac:dyDescent="0.25">
      <c r="A14" t="s">
        <v>93</v>
      </c>
      <c r="E14" s="14" t="str">
        <f>D4+H5&amp;".3^n"</f>
        <v>28.3^n</v>
      </c>
      <c r="F14" t="s">
        <v>91</v>
      </c>
      <c r="H14" s="8" t="str">
        <f>D4+H5&amp;". 3^n   - "&amp;H5</f>
        <v>28. 3^n   - 8</v>
      </c>
    </row>
    <row r="16" spans="1:8" x14ac:dyDescent="0.25">
      <c r="A16" t="s">
        <v>92</v>
      </c>
      <c r="D16" s="8"/>
      <c r="E16" s="8"/>
      <c r="F16" s="8"/>
    </row>
    <row r="17" spans="1:8" x14ac:dyDescent="0.25">
      <c r="G17" s="31"/>
      <c r="H17" s="31"/>
    </row>
    <row r="18" spans="1:8" ht="15.75" x14ac:dyDescent="0.25">
      <c r="A18" s="5" t="s">
        <v>94</v>
      </c>
      <c r="B18" s="5" t="s">
        <v>80</v>
      </c>
      <c r="C18" s="30" t="s">
        <v>95</v>
      </c>
      <c r="D18" s="29">
        <f>C1</f>
        <v>14</v>
      </c>
      <c r="E18" t="s">
        <v>97</v>
      </c>
      <c r="F18" s="32" t="s">
        <v>96</v>
      </c>
      <c r="G18" s="3" t="s">
        <v>100</v>
      </c>
      <c r="H18" s="3">
        <f>SUM(C1:C3)</f>
        <v>28</v>
      </c>
    </row>
    <row r="19" spans="1:8" x14ac:dyDescent="0.25">
      <c r="A19" s="21"/>
      <c r="C19" s="2"/>
    </row>
    <row r="20" spans="1:8" x14ac:dyDescent="0.25">
      <c r="A20" s="8" t="s">
        <v>101</v>
      </c>
      <c r="B20" s="13" t="s">
        <v>98</v>
      </c>
      <c r="C20" s="12" t="str">
        <f>D18*D18+H18&amp;") = "</f>
        <v xml:space="preserve">224) = </v>
      </c>
      <c r="D20">
        <f>SQRT(D18*D18+H18)</f>
        <v>14.966629547095765</v>
      </c>
    </row>
    <row r="21" spans="1:8" x14ac:dyDescent="0.25">
      <c r="A21" s="14" t="s">
        <v>99</v>
      </c>
      <c r="B21" s="13" t="s">
        <v>98</v>
      </c>
      <c r="C21" s="8" t="str">
        <f>D18^2+H18+H18&amp;") ="</f>
        <v>252) =</v>
      </c>
      <c r="D21">
        <f>SQRT(D18*D18+H18+H18)</f>
        <v>15.874507866387544</v>
      </c>
    </row>
    <row r="22" spans="1:8" x14ac:dyDescent="0.25">
      <c r="A22" s="8" t="s">
        <v>102</v>
      </c>
      <c r="B22" s="8"/>
      <c r="C22" s="8"/>
      <c r="D22" s="8"/>
      <c r="E22" s="8"/>
    </row>
    <row r="23" spans="1:8" x14ac:dyDescent="0.25">
      <c r="A23" t="s">
        <v>103</v>
      </c>
    </row>
    <row r="24" spans="1:8" x14ac:dyDescent="0.25">
      <c r="A24" t="s">
        <v>104</v>
      </c>
      <c r="G24" t="str">
        <f>H18&amp;" )"</f>
        <v>28 )</v>
      </c>
    </row>
    <row r="25" spans="1:8" x14ac:dyDescent="0.25">
      <c r="A25" t="s">
        <v>105</v>
      </c>
      <c r="C25" t="s">
        <v>107</v>
      </c>
      <c r="D25" s="21">
        <f>H18</f>
        <v>28</v>
      </c>
      <c r="E25" t="s">
        <v>106</v>
      </c>
    </row>
    <row r="26" spans="1:8" x14ac:dyDescent="0.25">
      <c r="A26" s="8" t="s">
        <v>108</v>
      </c>
      <c r="B26" s="8"/>
      <c r="C26" s="8"/>
      <c r="D26" s="8"/>
    </row>
    <row r="27" spans="1:8" x14ac:dyDescent="0.25">
      <c r="A27" s="8" t="s">
        <v>109</v>
      </c>
      <c r="B27" s="8"/>
      <c r="C27" s="8"/>
    </row>
    <row r="28" spans="1:8" x14ac:dyDescent="0.25">
      <c r="A28" t="s">
        <v>110</v>
      </c>
    </row>
    <row r="29" spans="1:8" x14ac:dyDescent="0.25">
      <c r="A29" t="s">
        <v>111</v>
      </c>
    </row>
    <row r="30" spans="1:8" x14ac:dyDescent="0.25">
      <c r="A30" s="8" t="s">
        <v>112</v>
      </c>
      <c r="B30" s="8"/>
      <c r="C30" s="8"/>
    </row>
    <row r="31" spans="1:8" x14ac:dyDescent="0.25">
      <c r="E3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Ex1</vt:lpstr>
      <vt:lpstr>Ex2</vt:lpstr>
      <vt:lpstr>Ex3 Ex4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Marc_Samsung</dc:creator>
  <cp:lastModifiedBy>Marc_Samsung</cp:lastModifiedBy>
  <dcterms:created xsi:type="dcterms:W3CDTF">2014-01-04T02:01:46Z</dcterms:created>
  <dcterms:modified xsi:type="dcterms:W3CDTF">2014-01-14T03:09:01Z</dcterms:modified>
</cp:coreProperties>
</file>